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<sst xmlns="http://schemas.openxmlformats.org/spreadsheetml/2006/main" count="518" uniqueCount="499">
  <si>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</si>
  <si>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</si>
  <si>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</si>
  <si>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</si>
  <si>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</si>
  <si>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</si>
  <si>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</si>
  <si>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</si>
  <si>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</si>
  <si>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</si>
  <si>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</si>
  <si>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</si>
  <si>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</si>
  <si>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</si>
  <si>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</si>
  <si>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</si>
  <si>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</si>
  <si>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</si>
  <si>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</si>
  <si>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</si>
  <si>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</si>
  <si>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</si>
  <si>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</si>
  <si>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</si>
  <si>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</si>
  <si>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</si>
  <si>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</si>
  <si>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</si>
  <si>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</si>
  <si>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</si>
  <si>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</si>
  <si>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</si>
  <si>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</si>
  <si>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</si>
  <si>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</si>
  <si>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</si>
  <si>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</si>
  <si>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</si>
  <si>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</si>
  <si>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</si>
  <si>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</si>
  <si>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</si>
  <si>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</si>
  <si>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</si>
  <si>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</si>
  <si>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</si>
  <si>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</si>
  <si>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</si>
  <si>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</si>
  <si>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</si>
  <si>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</si>
  <si>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</si>
  <si>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</si>
  <si>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</si>
  <si>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</si>
  <si>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</si>
  <si>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</si>
  <si>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</si>
  <si>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</si>
  <si>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</si>
  <si>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</si>
  <si>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</si>
  <si>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</si>
  <si>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</si>
  <si>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</si>
  <si>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</si>
  <si>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</si>
  <si>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</si>
  <si>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</si>
  <si>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</si>
  <si>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</si>
  <si>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</si>
  <si>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</si>
  <si>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</si>
  <si>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</si>
  <si>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</si>
  <si>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</si>
  <si>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</si>
  <si>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</si>
  <si>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</si>
  <si>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</si>
  <si>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</si>
  <si>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</si>
  <si>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</si>
  <si>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</si>
  <si>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</si>
  <si>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</si>
  <si>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</si>
  <si>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</si>
  <si>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</si>
  <si>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</si>
  <si>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</si>
  <si>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</si>
  <si>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</si>
  <si>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</si>
  <si>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</si>
  <si>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</si>
  <si>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</si>
  <si>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</si>
  <si>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</si>
  <si>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</si>
  <si>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</si>
  <si>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</si>
  <si>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</si>
  <si>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</si>
  <si>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</si>
  <si>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</si>
  <si>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</si>
  <si>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</si>
  <si>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</si>
  <si>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</si>
  <si>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</si>
  <si>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</si>
  <si>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</si>
  <si>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</si>
  <si>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</si>
  <si>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</si>
  <si>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</si>
  <si>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</si>
  <si>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</si>
  <si>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</si>
  <si>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</si>
  <si>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</si>
  <si>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</si>
  <si>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</si>
  <si>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</si>
  <si>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</si>
  <si>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</si>
  <si>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</si>
  <si>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</si>
  <si>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</si>
  <si>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</si>
  <si>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</si>
  <si>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</si>
  <si>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</si>
  <si>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</si>
  <si>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</si>
  <si>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</si>
  <si>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</si>
  <si>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</si>
  <si>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</si>
  <si>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</si>
  <si>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</si>
  <si>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</si>
  <si>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</si>
  <si>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</si>
  <si>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</si>
  <si>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</si>
  <si>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</si>
  <si>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</si>
  <si>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</si>
  <si>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</si>
  <si>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</si>
  <si>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</si>
  <si>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</si>
  <si>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</si>
  <si>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</si>
  <si>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</si>
  <si>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</si>
  <si>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</si>
  <si>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</si>
  <si>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</si>
  <si>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</si>
  <si>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</si>
  <si>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</si>
  <si>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</si>
  <si>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</si>
  <si>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</si>
  <si>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</si>
  <si>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</si>
  <si>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</si>
  <si>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</si>
  <si>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</si>
  <si>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</si>
  <si>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</si>
  <si>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</si>
  <si>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</si>
  <si>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</si>
  <si>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</si>
  <si>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</si>
  <si>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</si>
  <si>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</si>
  <si>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</si>
  <si>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</si>
  <si>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</si>
  <si>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</si>
  <si>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</si>
  <si>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</si>
  <si>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</si>
  <si>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</si>
  <si>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</si>
  <si>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</si>
  <si>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</si>
  <si>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</si>
  <si>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</si>
  <si>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</si>
  <si>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</si>
  <si>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</si>
  <si>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</si>
  <si>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</si>
  <si>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</si>
  <si>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</si>
  <si>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</si>
  <si>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</si>
  <si>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</si>
  <si>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</si>
  <si>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</si>
  <si>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</si>
  <si>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</si>
  <si>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</si>
  <si>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</si>
  <si>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</si>
  <si>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</si>
  <si>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</si>
  <si>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</si>
  <si>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</si>
  <si>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</si>
  <si>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</si>
  <si>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</si>
  <si>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</si>
  <si>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</si>
  <si>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</si>
  <si>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</si>
  <si>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</si>
  <si>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</si>
  <si>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</si>
  <si>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</si>
  <si>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</si>
  <si>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</si>
  <si>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</si>
  <si>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</si>
  <si>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</si>
  <si>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</si>
  <si>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</si>
  <si>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</si>
  <si>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</si>
  <si>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</si>
  <si>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</si>
  <si>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</si>
  <si>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</si>
  <si>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</si>
  <si>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</si>
  <si>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</si>
  <si>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</si>
  <si>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</si>
  <si>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</si>
  <si>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</si>
  <si>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</si>
  <si>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</si>
  <si>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</si>
  <si>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</si>
  <si>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</si>
  <si>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</si>
  <si>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</si>
  <si>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</si>
  <si>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</si>
  <si>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</si>
  <si>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</si>
  <si>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</si>
  <si>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</si>
  <si>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</si>
  <si>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</si>
  <si>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</si>
  <si>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</si>
  <si>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</si>
  <si>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</si>
  <si>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</si>
  <si>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</si>
  <si>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</si>
  <si>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</si>
  <si>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</si>
  <si>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</si>
  <si>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</si>
  <si>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</si>
  <si>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</si>
  <si>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</si>
  <si>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</si>
  <si>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</si>
  <si>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</si>
  <si>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</si>
  <si>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</si>
  <si>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</si>
  <si>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</si>
  <si>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</si>
  <si>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</si>
  <si>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</si>
  <si>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</si>
  <si>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</si>
  <si>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</si>
  <si>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</si>
  <si>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</si>
  <si>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</si>
  <si>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</si>
  <si>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</si>
  <si>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</si>
  <si>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</si>
  <si>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</si>
  <si>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</si>
  <si>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</si>
  <si>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</si>
  <si>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</si>
  <si>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</si>
  <si>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</si>
  <si>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</si>
  <si>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</si>
  <si>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</si>
  <si>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</si>
  <si>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</si>
  <si>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</si>
  <si>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</si>
  <si>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</si>
  <si>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</si>
  <si>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</si>
  <si>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</si>
  <si>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</si>
  <si>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</si>
  <si>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</si>
  <si>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</si>
  <si>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</si>
  <si>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</si>
  <si>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</si>
  <si>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</si>
  <si>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</si>
  <si>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</si>
  <si>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</si>
  <si>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</si>
  <si>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</si>
  <si>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</si>
  <si>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</si>
  <si>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</si>
  <si>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</si>
  <si>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</si>
  <si>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</si>
  <si>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</si>
  <si>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</si>
  <si>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</si>
  <si>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</si>
  <si>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</si>
  <si>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</si>
  <si>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</si>
  <si>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</si>
  <si>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</si>
  <si>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</si>
  <si>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</si>
  <si>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</si>
  <si>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</si>
  <si>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</si>
  <si>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</si>
  <si>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</si>
  <si>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</si>
  <si>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</si>
  <si>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</si>
  <si>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</si>
  <si>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</si>
  <si>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</si>
  <si>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</si>
  <si>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</si>
  <si>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</si>
  <si>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</si>
  <si>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</si>
  <si>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</si>
  <si>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</si>
  <si>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</si>
  <si>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</si>
  <si>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</si>
  <si>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</si>
  <si>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</si>
  <si>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</si>
  <si>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</si>
  <si>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</si>
  <si>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</si>
  <si>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</si>
  <si>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</si>
  <si>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</si>
  <si>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</si>
  <si>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</si>
  <si>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</si>
  <si>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</si>
  <si>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</si>
  <si>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</si>
  <si>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</si>
  <si>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</si>
  <si>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</si>
  <si>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</si>
  <si>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</si>
  <si>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</si>
  <si>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</si>
  <si>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</si>
  <si>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</si>
  <si>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</si>
  <si>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</si>
  <si>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</si>
  <si>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</si>
  <si>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</si>
  <si>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</si>
  <si>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</si>
  <si>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</si>
  <si>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</si>
  <si>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</si>
  <si>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</si>
  <si>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</si>
  <si>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</si>
  <si>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</si>
  <si>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</si>
  <si>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</si>
  <si>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</si>
  <si>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</si>
  <si>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</si>
  <si>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</si>
  <si>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</si>
  <si>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</si>
  <si>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</si>
  <si>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</si>
  <si>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</si>
  <si>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</si>
  <si>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</si>
  <si>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</si>
  <si>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</si>
  <si>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</si>
  <si>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</si>
  <si>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</si>
  <si>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</si>
  <si>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</si>
  <si>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</si>
  <si>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</si>
  <si>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</si>
  <si>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</si>
  <si>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</si>
  <si>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</si>
  <si>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</si>
  <si>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</si>
  <si>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</si>
  <si>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</si>
  <si>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</si>
  <si>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</si>
  <si>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</si>
  <si>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</si>
  <si>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</si>
  <si>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</si>
  <si>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</si>
  <si>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</si>
  <si>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</si>
  <si>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</si>
  <si>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</si>
  <si>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</si>
  <si>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</si>
  <si>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</si>
  <si>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</si>
  <si>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</si>
  <si>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</si>
  <si>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</si>
  <si>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</si>
  <si>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</si>
  <si>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</si>
  <si>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</si>
  <si>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</si>
  <si>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</si>
  <si>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</si>
  <si>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</si>
  <si>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</si>
  <si>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</si>
  <si>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</si>
  <si>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</si>
  <si>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</si>
  <si>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</si>
  <si>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</si>
  <si>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</si>
  <si>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</si>
  <si>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</si>
  <si>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</si>
  <si>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</si>
  <si>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</si>
  <si>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</si>
  <si>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</si>
  <si>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</si>
  <si>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</si>
  <si>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</si>
  <si>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</si>
  <si>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</si>
  <si>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</si>
  <si>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</si>
  <si>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</si>
  <si>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</si>
  <si>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</si>
  <si>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</si>
  <si>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</si>
  <si>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</si>
  <si>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</si>
  <si>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</si>
  <si>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</si>
  <si>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</si>
  <si>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</si>
  <si>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</si>
  <si>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</si>
  <si>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</si>
  <si>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</si>
  <si>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</si>
  <si>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</si>
  <si>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Company: Ha Tinh Minerals and Trading Joint Stock Corporation (MTA)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</si>
</sst>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3"/>
  <sheetViews>
    <sheetView tabSelected="1" zoomScale="120" zoomScaleNormal="120" zoomScalePageLayoutView="0" workbookViewId="0" topLeftCell="B1">
      <selection activeCell="J9" sqref="J9"/>
    </sheetView>
  </sheetViews>
  <sheetFormatPr defaultColWidth="9.140625" defaultRowHeight="12"/>
  <cols>
    <col min="1" max="1" width="43.7109375" style="0" hidden="1" customWidth="1"/>
    <col min="2" max="2" width="39.57421875" style="0" customWidth="1"/>
    <col min="3" max="3" width="18.8515625" style="0" hidden="1" customWidth="1"/>
    <col min="4" max="4" width="21.57421875" style="0" hidden="1" customWidth="1"/>
    <col min="5" max="5" width="27.57421875" style="0" customWidth="1"/>
    <col min="6" max="6" width="20.00390625" style="0" customWidth="1"/>
  </cols>
  <sheetData>
    <row r="1" spans="1:5" ht="41.25" customHeight="1">
      <c r="A1" s="33" t="s">
        <v>498</v>
      </c>
      <c r="B1" s="34"/>
      <c r="C1" s="34"/>
      <c r="D1" s="34"/>
      <c r="E1" s="34"/>
    </row>
    <row r="2" spans="1:5" ht="15.75">
      <c r="A2" s="30"/>
      <c r="B2" s="30"/>
      <c r="C2" s="31"/>
      <c r="D2" s="31"/>
      <c r="E2" s="31"/>
    </row>
    <row r="3" spans="1:5" ht="15.75" customHeight="1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1:6" ht="19.5" customHeight="1">
      <c r="A5" s="29"/>
      <c r="B5" s="32"/>
      <c r="C5" s="32"/>
      <c r="D5" s="32"/>
      <c r="E5" s="32"/>
      <c r="F5" s="32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662807575131</v>
      </c>
      <c r="F10" s="24">
        <v>692248428624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110791854410</v>
      </c>
      <c r="F11" s="20">
        <f>F12+F13</f>
        <v>183146674701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41520953210</v>
      </c>
      <c r="F12" s="21">
        <v>74908861787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69270901200</v>
      </c>
      <c r="F13" s="21">
        <v>108237812914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36872777293</v>
      </c>
      <c r="F14" s="20">
        <f>F15+F16+F17</f>
        <v>326205920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/>
      <c r="F15" s="21">
        <v>100000000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/>
      <c r="F16" s="21"/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36872777293</v>
      </c>
      <c r="F17" s="21">
        <v>226205920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187195244968</v>
      </c>
      <c r="F18" s="20">
        <f>F19+F22+F23+F24+F25+F26+F27+F28</f>
        <v>163124350036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150030732540</v>
      </c>
      <c r="F19" s="21">
        <v>117856262205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/>
      <c r="F20" s="21"/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20176773667</v>
      </c>
      <c r="F22" s="21">
        <v>38705158280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>
        <v>30369715000</v>
      </c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>
        <v>23957981316</v>
      </c>
      <c r="F25" s="21">
        <v>26793441833</v>
      </c>
    </row>
    <row r="26" spans="1:6" ht="12">
      <c r="A26" s="10" t="s">
        <v>37</v>
      </c>
      <c r="B26" s="7" t="s">
        <v>320</v>
      </c>
      <c r="C26" s="4" t="s">
        <v>38</v>
      </c>
      <c r="D26" s="4"/>
      <c r="E26" s="21"/>
      <c r="F26" s="21"/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-37341166641</v>
      </c>
      <c r="F27" s="21">
        <v>-20231721368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>
        <v>1209086</v>
      </c>
      <c r="F28" s="21">
        <v>1209086</v>
      </c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311098818811</v>
      </c>
      <c r="F29" s="20">
        <f>F30+F31</f>
        <v>316925033050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319700862748</v>
      </c>
      <c r="F30" s="21">
        <v>325559062466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>
        <v>-8602043937</v>
      </c>
      <c r="F31" s="21">
        <v>-8634029416</v>
      </c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16848879649</v>
      </c>
      <c r="F32" s="20">
        <f>F33+F36+F37+F38+F39</f>
        <v>28726164917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5774234316</v>
      </c>
      <c r="F33" s="21">
        <v>23752350969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/>
      <c r="F34" s="21"/>
    </row>
    <row r="35" spans="1:6" ht="12">
      <c r="A35" s="3" t="s">
        <v>54</v>
      </c>
      <c r="B35" s="7" t="s">
        <v>283</v>
      </c>
      <c r="C35" s="4" t="s">
        <v>55</v>
      </c>
      <c r="D35" s="4"/>
      <c r="E35" s="21"/>
      <c r="F35" s="21"/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10372011185</v>
      </c>
      <c r="F36" s="21">
        <v>4586898233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702634148</v>
      </c>
      <c r="F37" s="21">
        <v>386915715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v>0</v>
      </c>
      <c r="F40" s="20">
        <v>0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0</v>
      </c>
      <c r="F41" s="21">
        <v>0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0</v>
      </c>
      <c r="F42" s="21">
        <v>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1452347922989</v>
      </c>
      <c r="F43" s="20">
        <f>F44+F54+F64+F67+F70+F76</f>
        <v>1425794516320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11964834000</v>
      </c>
      <c r="F44" s="20">
        <f>F45+F46+F47+F48+F49+F50+F53</f>
        <v>2445583000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>
        <v>1179803000</v>
      </c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v>11964834000</v>
      </c>
      <c r="F50" s="21">
        <v>1265780000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/>
      <c r="F51" s="21"/>
    </row>
    <row r="52" spans="1:6" ht="12">
      <c r="A52" s="3" t="s">
        <v>88</v>
      </c>
      <c r="B52" s="7" t="s">
        <v>334</v>
      </c>
      <c r="C52" s="4" t="s">
        <v>89</v>
      </c>
      <c r="D52" s="4"/>
      <c r="E52" s="21"/>
      <c r="F52" s="21"/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892505538941</v>
      </c>
      <c r="F54" s="20">
        <f>F55+F58+F61</f>
        <v>870267951839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879349294206</v>
      </c>
      <c r="F55" s="20">
        <f>F56+F57</f>
        <v>855845502669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1591768767339</v>
      </c>
      <c r="F56" s="21">
        <v>1521630782404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-712419473133</v>
      </c>
      <c r="F57" s="21">
        <v>-665785279735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13156244735</v>
      </c>
      <c r="F61" s="20">
        <f>F62+F63</f>
        <v>14422449170</v>
      </c>
    </row>
    <row r="62" spans="1:6" ht="12.75">
      <c r="A62" s="3" t="s">
        <v>96</v>
      </c>
      <c r="B62" s="15" t="s">
        <v>296</v>
      </c>
      <c r="C62" s="4" t="s">
        <v>106</v>
      </c>
      <c r="D62" s="4"/>
      <c r="E62" s="21">
        <v>23332715191</v>
      </c>
      <c r="F62" s="21">
        <v>23702715191</v>
      </c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-10176470456</v>
      </c>
      <c r="F63" s="21">
        <v>-9280266021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236577202934</v>
      </c>
      <c r="F67" s="20">
        <f>F68+F69</f>
        <v>230299894960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>
        <v>171930000</v>
      </c>
      <c r="F68" s="21">
        <v>171930000</v>
      </c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236405272934</v>
      </c>
      <c r="F69" s="21">
        <v>230127964960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245559768655</v>
      </c>
      <c r="F70" s="20">
        <f>F71+F72+F73+F74+F75</f>
        <v>237194438500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/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247506627800</v>
      </c>
      <c r="F73" s="21">
        <v>237206627800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-1946859145</v>
      </c>
      <c r="F74" s="21">
        <v>-12189300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65740578459</v>
      </c>
      <c r="F76" s="20">
        <f>F77+F78+F79+F80</f>
        <v>85586648021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60689847534</v>
      </c>
      <c r="F77" s="21">
        <v>69173293835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>
        <v>5050730925</v>
      </c>
      <c r="F78" s="21">
        <v>5050730925</v>
      </c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>
        <v>1062623261</v>
      </c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>
        <v>10300000000</v>
      </c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2115155498120</v>
      </c>
      <c r="F81" s="20">
        <f>F10+F43</f>
        <v>2118042944944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f>E84+E106</f>
        <v>853875046740</v>
      </c>
      <c r="F83" s="20">
        <f>F84+F106</f>
        <v>756739671898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SUM(E85:E104)</f>
        <v>541747385152</v>
      </c>
      <c r="F84" s="20">
        <f>SUM(F85:F104)</f>
        <v>510276148017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>
        <v>192157702993</v>
      </c>
      <c r="F85" s="21">
        <v>133394910426</v>
      </c>
    </row>
    <row r="86" spans="1:6" ht="12">
      <c r="A86" s="10" t="s">
        <v>149</v>
      </c>
      <c r="B86" s="7" t="s">
        <v>351</v>
      </c>
      <c r="C86" s="4" t="s">
        <v>150</v>
      </c>
      <c r="D86" s="4"/>
      <c r="E86" s="21"/>
      <c r="F86" s="21"/>
    </row>
    <row r="87" spans="1:6" ht="12">
      <c r="A87" s="3" t="s">
        <v>151</v>
      </c>
      <c r="B87" s="7" t="s">
        <v>352</v>
      </c>
      <c r="C87" s="4" t="s">
        <v>152</v>
      </c>
      <c r="D87" s="4"/>
      <c r="E87" s="21"/>
      <c r="F87" s="21"/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23757408385</v>
      </c>
      <c r="F88" s="21">
        <v>20232750680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20427008228</v>
      </c>
      <c r="F89" s="21">
        <v>19033297729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18737820956</v>
      </c>
      <c r="F90" s="21">
        <v>24364945833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21055574515</v>
      </c>
      <c r="F91" s="21">
        <v>22117606669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/>
      <c r="F92" s="21"/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>
        <v>3258446564</v>
      </c>
      <c r="F94" s="21">
        <v>2948192582</v>
      </c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55094765246</v>
      </c>
      <c r="F95" s="21">
        <v>41286784290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/>
      <c r="F96" s="21"/>
    </row>
    <row r="97" spans="1:6" ht="12">
      <c r="A97" s="10" t="s">
        <v>171</v>
      </c>
      <c r="B97" s="7" t="s">
        <v>362</v>
      </c>
      <c r="C97" s="4" t="s">
        <v>172</v>
      </c>
      <c r="D97" s="4"/>
      <c r="E97" s="21">
        <v>188234938839</v>
      </c>
      <c r="F97" s="21">
        <v>230095376096</v>
      </c>
    </row>
    <row r="98" spans="1:6" ht="12">
      <c r="A98" s="3" t="s">
        <v>173</v>
      </c>
      <c r="B98" s="7" t="s">
        <v>363</v>
      </c>
      <c r="C98" s="4" t="s">
        <v>174</v>
      </c>
      <c r="D98" s="4"/>
      <c r="E98" s="21">
        <v>1425237822</v>
      </c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>
        <v>17598481604</v>
      </c>
      <c r="F99" s="21">
        <v>16802283712</v>
      </c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/>
      <c r="F103" s="21"/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/>
      <c r="F104" s="21"/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/>
      <c r="F105" s="21"/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312127661588</v>
      </c>
      <c r="F106" s="20">
        <f>SUM(F107:F119)</f>
        <v>246463523881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>
        <v>78927000</v>
      </c>
      <c r="F108" s="21">
        <v>78927000</v>
      </c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15837574172</v>
      </c>
      <c r="F112" s="21">
        <v>16288386108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731787678</v>
      </c>
      <c r="F113" s="21">
        <v>731787678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>
        <v>273155778985</v>
      </c>
      <c r="F114" s="21">
        <v>229364423095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>
        <v>22323593753</v>
      </c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1261280451380</v>
      </c>
      <c r="F120" s="20">
        <f>F121+F139</f>
        <v>1361303273046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E122+E125+E126+E127+E128+E129+E130+E131+E132+E133+E134+E137+E138+E143</f>
        <v>1261280451380</v>
      </c>
      <c r="F121" s="20">
        <f>F122+F125+F126+F127+F128+F129+F130+F131+F132+F133+F134+F137+F138+F143</f>
        <v>1361303273046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1101135914618</v>
      </c>
      <c r="F122" s="20">
        <f>F123+F124</f>
        <v>1101135914618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1101135914618</v>
      </c>
      <c r="F123" s="21">
        <v>1101135914618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>
        <v>4087045423</v>
      </c>
      <c r="F125" s="21">
        <v>4087089965</v>
      </c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>
        <v>-40728290</v>
      </c>
      <c r="F128" s="21">
        <v>-40728290</v>
      </c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>
        <v>-2067378831</v>
      </c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>
        <v>14921475470</v>
      </c>
      <c r="F131" s="21">
        <v>10525487498</v>
      </c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/>
      <c r="F132" s="21"/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-60687666564</v>
      </c>
      <c r="F134" s="20">
        <f>F135+F136</f>
        <v>-19051807328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42983749764</v>
      </c>
      <c r="F135" s="21">
        <v>69048222422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-103671416328</v>
      </c>
      <c r="F136" s="21">
        <v>-88100029750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>
        <v>173272226650</v>
      </c>
      <c r="F138" s="21">
        <v>182307753679</v>
      </c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>
        <f>E144</f>
        <v>30659562904</v>
      </c>
      <c r="F143" s="21">
        <f>F144</f>
        <v>82339562904</v>
      </c>
    </row>
    <row r="144" spans="1:6" ht="12">
      <c r="A144" s="26" t="s">
        <v>415</v>
      </c>
      <c r="B144" s="6" t="s">
        <v>416</v>
      </c>
      <c r="C144" s="4"/>
      <c r="D144" s="4"/>
      <c r="E144" s="21">
        <v>30659562904</v>
      </c>
      <c r="F144" s="21">
        <v>82339562904</v>
      </c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2115155498120</v>
      </c>
      <c r="F147" s="20">
        <f>F83+F120</f>
        <v>2118042944944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A6" sqref="A1:A16384"/>
    </sheetView>
  </sheetViews>
  <sheetFormatPr defaultColWidth="18.7109375" defaultRowHeight="12"/>
  <cols>
    <col min="1" max="1" width="45.8515625" style="0" hidden="1" customWidth="1"/>
    <col min="2" max="2" width="40.28125" style="0" customWidth="1"/>
    <col min="3" max="6" width="22.140625" style="0" hidden="1" customWidth="1"/>
    <col min="7" max="7" width="45.57421875" style="0" customWidth="1"/>
    <col min="8" max="8" width="55.8515625" style="0" customWidth="1"/>
  </cols>
  <sheetData>
    <row r="1" spans="1:7" ht="65.25" customHeight="1">
      <c r="A1" s="33" t="s">
        <v>498</v>
      </c>
      <c r="B1" s="33"/>
      <c r="C1" s="33"/>
      <c r="D1" s="33"/>
      <c r="E1" s="33"/>
      <c r="F1" s="33"/>
      <c r="G1" s="33"/>
    </row>
    <row r="2" spans="1:5" ht="15.75">
      <c r="A2" s="30"/>
      <c r="B2" s="30"/>
      <c r="C2" s="31"/>
      <c r="D2" s="31"/>
      <c r="E2" s="31"/>
    </row>
    <row r="3" spans="1:5" ht="15.75">
      <c r="A3" s="35" t="s">
        <v>496</v>
      </c>
      <c r="B3" s="35"/>
      <c r="C3" s="35"/>
      <c r="D3" s="35"/>
      <c r="E3" s="35"/>
    </row>
    <row r="4" spans="1:5" ht="15.75">
      <c r="A4" s="36" t="s">
        <v>497</v>
      </c>
      <c r="B4" s="36"/>
      <c r="C4" s="36"/>
      <c r="D4" s="36"/>
      <c r="E4" s="36"/>
    </row>
    <row r="5" spans="2:8" ht="19.5" customHeight="1">
      <c r="B5" s="32" t="s">
        <v>421</v>
      </c>
      <c r="C5" s="37"/>
      <c r="D5" s="37"/>
      <c r="E5" s="37"/>
      <c r="F5" s="37"/>
      <c r="G5" s="37"/>
      <c r="H5" s="37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9056906568475</v>
      </c>
      <c r="F9" s="21">
        <v>10047041775903</v>
      </c>
      <c r="G9" s="21">
        <v>739259137081</v>
      </c>
      <c r="H9" s="21">
        <v>700433298956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>
        <v>12774768472</v>
      </c>
      <c r="F10" s="21">
        <v>7592351177</v>
      </c>
      <c r="G10" s="21">
        <v>1760716567</v>
      </c>
      <c r="H10" s="21">
        <v>15817250669</v>
      </c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9044131800003</v>
      </c>
      <c r="F11" s="20">
        <f>F9-F10</f>
        <v>10039449424726</v>
      </c>
      <c r="G11" s="20">
        <f>G9-G10</f>
        <v>737498420514</v>
      </c>
      <c r="H11" s="20">
        <f>H9-H10</f>
        <v>684616048287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>
        <v>7960301188263</v>
      </c>
      <c r="F12" s="21">
        <v>9611672520242</v>
      </c>
      <c r="G12" s="21">
        <v>678640560909</v>
      </c>
      <c r="H12" s="21">
        <v>665213554686</v>
      </c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1083830611740</v>
      </c>
      <c r="F13" s="20">
        <f>F11-F12</f>
        <v>427776904484</v>
      </c>
      <c r="G13" s="20">
        <f>G11-G12</f>
        <v>58857859605</v>
      </c>
      <c r="H13" s="20">
        <f>H11-H12</f>
        <v>19402493601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208410075396</v>
      </c>
      <c r="F14" s="21">
        <v>184350751888</v>
      </c>
      <c r="G14" s="21">
        <v>11275097559</v>
      </c>
      <c r="H14" s="21">
        <v>2928991790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>
        <v>630232216926</v>
      </c>
      <c r="F15" s="21">
        <v>992355669718</v>
      </c>
      <c r="G15" s="21">
        <v>30832124832</v>
      </c>
      <c r="H15" s="21">
        <v>26711460730</v>
      </c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531179723690</v>
      </c>
      <c r="F16" s="21">
        <v>752052365823</v>
      </c>
      <c r="G16" s="21">
        <v>28897454987</v>
      </c>
      <c r="H16" s="21">
        <v>25994714300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>
        <v>-119125431723</v>
      </c>
      <c r="F17" s="21">
        <v>290244002202</v>
      </c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61826373228</v>
      </c>
      <c r="F18" s="21">
        <v>58745292820</v>
      </c>
      <c r="G18" s="21">
        <v>35534648772</v>
      </c>
      <c r="H18" s="21">
        <v>37632198481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613358755074</v>
      </c>
      <c r="F19" s="21">
        <v>604678480054</v>
      </c>
      <c r="G19" s="21">
        <v>60785280332</v>
      </c>
      <c r="H19" s="21">
        <v>49525479163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>
        <f>E13+E14-E15+E17-E18-E19</f>
        <v>-132302089815</v>
      </c>
      <c r="F20" s="20">
        <f>F13+F14-F15+F17-F18-F19</f>
        <v>-753407784018</v>
      </c>
      <c r="G20" s="20">
        <f>G13+G14-G15+G17-G18-G19</f>
        <v>-57019096772</v>
      </c>
      <c r="H20" s="20">
        <f>H13+H14-H15+H17-H18-H19</f>
        <v>-91537652983</v>
      </c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236523745997</v>
      </c>
      <c r="F21" s="21">
        <v>1334528403590</v>
      </c>
      <c r="G21" s="21">
        <v>63655577293</v>
      </c>
      <c r="H21" s="21">
        <v>20179412283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77107147840</v>
      </c>
      <c r="F22" s="21">
        <v>137398360769</v>
      </c>
      <c r="G22" s="21">
        <v>8075587613</v>
      </c>
      <c r="H22" s="21">
        <v>3479938102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159416598157</v>
      </c>
      <c r="F23" s="20">
        <f>F21-F22</f>
        <v>1197130042821</v>
      </c>
      <c r="G23" s="20">
        <f>G21-G22</f>
        <v>55579989680</v>
      </c>
      <c r="H23" s="20">
        <f>H21-H22</f>
        <v>16699474181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E20+E23</f>
        <v>27114508342</v>
      </c>
      <c r="F24" s="20">
        <f>F20+F23</f>
        <v>443722258803</v>
      </c>
      <c r="G24" s="20">
        <f>G20+G23</f>
        <v>-1439107092</v>
      </c>
      <c r="H24" s="20">
        <f>H20+H23</f>
        <v>-74838178802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134706066292</v>
      </c>
      <c r="F25" s="21">
        <v>110914327859</v>
      </c>
      <c r="G25" s="21">
        <v>5571490170</v>
      </c>
      <c r="H25" s="21">
        <v>5899358525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>
        <v>66729545014</v>
      </c>
      <c r="F26" s="21">
        <v>28053584343</v>
      </c>
      <c r="G26" s="21">
        <v>2153935077</v>
      </c>
      <c r="H26" s="21">
        <v>-158107217</v>
      </c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E24-E25-E26</f>
        <v>-174321102964</v>
      </c>
      <c r="F27" s="20">
        <f>F24-F25-F26</f>
        <v>304754346601</v>
      </c>
      <c r="G27" s="20">
        <f>G24-G25-G26</f>
        <v>-9164532339</v>
      </c>
      <c r="H27" s="20">
        <f>H24-H25-H26</f>
        <v>-80579430110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>
        <v>-196427968532</v>
      </c>
      <c r="F28" s="21">
        <v>347142391977</v>
      </c>
      <c r="G28" s="21">
        <v>-7626919864</v>
      </c>
      <c r="H28" s="21">
        <v>-52801801116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>
        <v>22106865568</v>
      </c>
      <c r="F29" s="21">
        <v>-42388045376</v>
      </c>
      <c r="G29" s="21">
        <v>-1537612475</v>
      </c>
      <c r="H29" s="21">
        <v>-27777628994</v>
      </c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>
        <v>-69</v>
      </c>
      <c r="H30" s="21">
        <v>-480</v>
      </c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2018-11-13T08:23:59Z</dcterms:modified>
  <cp:category/>
  <cp:version/>
  <cp:contentType/>
  <cp:contentStatus/>
</cp:coreProperties>
</file>